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09296F-9D51-4CAC-AE50-9A2703D076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azard" sheetId="1" r:id="rId1"/>
  </sheets>
  <definedNames>
    <definedName name="_xlnm.Print_Area" localSheetId="0">Hazard!$A$1:$I$50</definedName>
  </definedNames>
  <calcPr calcId="191029"/>
</workbook>
</file>

<file path=xl/calcChain.xml><?xml version="1.0" encoding="utf-8"?>
<calcChain xmlns="http://schemas.openxmlformats.org/spreadsheetml/2006/main">
  <c r="G2" i="1" l="1"/>
  <c r="A1" i="1"/>
  <c r="B1" i="1"/>
  <c r="C1" i="1"/>
  <c r="D1" i="1"/>
  <c r="E1" i="1"/>
  <c r="F1" i="1"/>
  <c r="G1" i="1"/>
  <c r="H1" i="1"/>
  <c r="I1" i="1"/>
  <c r="A2" i="1"/>
  <c r="B2" i="1"/>
  <c r="C2" i="1"/>
  <c r="D2" i="1"/>
  <c r="E2" i="1"/>
  <c r="F2" i="1"/>
  <c r="H2" i="1"/>
  <c r="I2" i="1"/>
  <c r="A3" i="1"/>
  <c r="B3" i="1"/>
  <c r="C3" i="1"/>
  <c r="D3" i="1"/>
  <c r="E3" i="1"/>
  <c r="F3" i="1"/>
  <c r="G3" i="1"/>
  <c r="H3" i="1"/>
  <c r="I3" i="1"/>
  <c r="A4" i="1"/>
  <c r="B4" i="1"/>
  <c r="C4" i="1"/>
  <c r="D4" i="1"/>
  <c r="E4" i="1"/>
  <c r="F4" i="1"/>
  <c r="G4" i="1"/>
  <c r="H4" i="1"/>
  <c r="I4" i="1"/>
  <c r="A5" i="1"/>
  <c r="B5" i="1"/>
  <c r="C5" i="1"/>
  <c r="D5" i="1"/>
  <c r="E5" i="1"/>
  <c r="F5" i="1"/>
  <c r="G5" i="1"/>
  <c r="H5" i="1"/>
  <c r="I5" i="1"/>
  <c r="A6" i="1"/>
  <c r="B6" i="1"/>
  <c r="C6" i="1"/>
  <c r="D6" i="1"/>
  <c r="E6" i="1"/>
  <c r="F6" i="1"/>
  <c r="G6" i="1"/>
  <c r="H6" i="1"/>
  <c r="I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D15" sqref="D15"/>
    </sheetView>
  </sheetViews>
  <sheetFormatPr defaultRowHeight="15" x14ac:dyDescent="0.25"/>
  <cols>
    <col min="1" max="1" width="37.7109375" customWidth="1"/>
    <col min="3" max="3" width="23.140625" customWidth="1"/>
    <col min="7" max="7" width="32.140625" style="2" customWidth="1"/>
    <col min="8" max="8" width="23" customWidth="1"/>
    <col min="9" max="9" width="51.42578125" style="2" customWidth="1"/>
  </cols>
  <sheetData>
    <row r="1" spans="1:9" s="1" customFormat="1" x14ac:dyDescent="0.25">
      <c r="A1" s="3" t="str">
        <f>"RoadName"</f>
        <v>RoadName</v>
      </c>
      <c r="B1" s="3" t="str">
        <f>"Distance1"</f>
        <v>Distance1</v>
      </c>
      <c r="C1" s="3" t="str">
        <f>"Intersection1"</f>
        <v>Intersection1</v>
      </c>
      <c r="D1" s="3" t="str">
        <f>"Direction1"</f>
        <v>Direction1</v>
      </c>
      <c r="E1" s="3" t="str">
        <f>"Lat"</f>
        <v>Lat</v>
      </c>
      <c r="F1" s="3" t="str">
        <f>"Lng"</f>
        <v>Lng</v>
      </c>
      <c r="G1" s="4" t="str">
        <f>"Notes"</f>
        <v>Notes</v>
      </c>
      <c r="H1" s="3" t="str">
        <f>"auditdatetime"</f>
        <v>auditdatetime</v>
      </c>
      <c r="I1" s="4" t="str">
        <f>"hazardname"</f>
        <v>hazardname</v>
      </c>
    </row>
    <row r="2" spans="1:9" ht="30" x14ac:dyDescent="0.25">
      <c r="A2" s="5" t="str">
        <f>"Hwy 333"</f>
        <v>Hwy 333</v>
      </c>
      <c r="B2" s="5" t="str">
        <f>""</f>
        <v/>
      </c>
      <c r="C2" s="5" t="str">
        <f>""</f>
        <v/>
      </c>
      <c r="D2" s="5" t="str">
        <f>"S         "</f>
        <v xml:space="preserve">S         </v>
      </c>
      <c r="E2" s="5" t="str">
        <f>""</f>
        <v/>
      </c>
      <c r="F2" s="5" t="str">
        <f>""</f>
        <v/>
      </c>
      <c r="G2" s="6" t="str">
        <f>"water rolling in at the church in Esther"</f>
        <v>water rolling in at the church in Esther</v>
      </c>
      <c r="H2" s="5" t="str">
        <f>"8/27/2020 6:43:14 AM"</f>
        <v>8/27/2020 6:43:14 AM</v>
      </c>
      <c r="I2" s="6" t="str">
        <f>"Water-Inpassable;Water On Roadway;Unknown Deep"</f>
        <v>Water-Inpassable;Water On Roadway;Unknown Deep</v>
      </c>
    </row>
    <row r="3" spans="1:9" x14ac:dyDescent="0.25">
      <c r="A3" s="5" t="str">
        <f>"Bares Rd"</f>
        <v>Bares Rd</v>
      </c>
      <c r="B3" s="5" t="str">
        <f>""</f>
        <v/>
      </c>
      <c r="C3" s="5" t="str">
        <f>""</f>
        <v/>
      </c>
      <c r="D3" s="5" t="str">
        <f>""</f>
        <v/>
      </c>
      <c r="E3" s="5" t="str">
        <f>"30.03586"</f>
        <v>30.03586</v>
      </c>
      <c r="F3" s="5" t="str">
        <f>"-92.02376249999999"</f>
        <v>-92.02376249999999</v>
      </c>
      <c r="G3" s="6" t="str">
        <f>""</f>
        <v/>
      </c>
      <c r="H3" s="5" t="str">
        <f>"8/27/2020 5:47:56 AM"</f>
        <v>8/27/2020 5:47:56 AM</v>
      </c>
      <c r="I3" s="6" t="str">
        <f>"Wires-Road Blocked;Unknown Wire"</f>
        <v>Wires-Road Blocked;Unknown Wire</v>
      </c>
    </row>
    <row r="4" spans="1:9" ht="30" x14ac:dyDescent="0.25">
      <c r="A4" s="5" t="str">
        <f>"Bares Road"</f>
        <v>Bares Road</v>
      </c>
      <c r="B4" s="5" t="str">
        <f>""</f>
        <v/>
      </c>
      <c r="C4" s="5" t="str">
        <f>""</f>
        <v/>
      </c>
      <c r="D4" s="5" t="str">
        <f>""</f>
        <v/>
      </c>
      <c r="E4" s="5" t="str">
        <f>""</f>
        <v/>
      </c>
      <c r="F4" s="5" t="str">
        <f>""</f>
        <v/>
      </c>
      <c r="G4" s="6" t="str">
        <f>""</f>
        <v/>
      </c>
      <c r="H4" s="5" t="str">
        <f>"8/27/2020 5:49:59 AM"</f>
        <v>8/27/2020 5:49:59 AM</v>
      </c>
      <c r="I4" s="6" t="str">
        <f>"Water-Flooded;Water On Roadway;2-4 inchs deep Passable with CarWater-Flooded;Water On Roadway;4-12 inchs deep Passable with TruckWater-Inpassable;Water On Roadway;Unknown Deep"</f>
        <v>Water-Flooded;Water On Roadway;2-4 inchs deep Passable with CarWater-Flooded;Water On Roadway;4-12 inchs deep Passable with TruckWater-Inpassable;Water On Roadway;Unknown Deep</v>
      </c>
    </row>
    <row r="5" spans="1:9" ht="30" x14ac:dyDescent="0.25">
      <c r="A5" s="5" t="str">
        <f>"E Main Street"</f>
        <v>E Main Street</v>
      </c>
      <c r="B5" s="5" t="str">
        <f>""</f>
        <v/>
      </c>
      <c r="C5" s="5" t="str">
        <f>""</f>
        <v/>
      </c>
      <c r="D5" s="5" t="str">
        <f>""</f>
        <v/>
      </c>
      <c r="E5" s="5" t="str">
        <f>""</f>
        <v/>
      </c>
      <c r="F5" s="5" t="str">
        <f>""</f>
        <v/>
      </c>
      <c r="G5" s="6" t="str">
        <f>""</f>
        <v/>
      </c>
      <c r="H5" s="5" t="str">
        <f>"8/27/2020 6:15:01 AM"</f>
        <v>8/27/2020 6:15:01 AM</v>
      </c>
      <c r="I5" s="6" t="str">
        <f>"Water-Flooded;Water On Roadway;2-4 inchs deep Passable with CarWater-Flooded;Water On Roadway;4-12 inchs deep Passable with TruckWater-Inpassable;Water On Roadway;Unknown Deep"</f>
        <v>Water-Flooded;Water On Roadway;2-4 inchs deep Passable with CarWater-Flooded;Water On Roadway;4-12 inchs deep Passable with TruckWater-Inpassable;Water On Roadway;Unknown Deep</v>
      </c>
    </row>
    <row r="6" spans="1:9" ht="30" x14ac:dyDescent="0.25">
      <c r="A6" s="5" t="str">
        <f>"elias rd"</f>
        <v>elias rd</v>
      </c>
      <c r="B6" s="5" t="str">
        <f>""</f>
        <v/>
      </c>
      <c r="C6" s="5" t="str">
        <f>""</f>
        <v/>
      </c>
      <c r="D6" s="5" t="str">
        <f>""</f>
        <v/>
      </c>
      <c r="E6" s="5" t="str">
        <f>""</f>
        <v/>
      </c>
      <c r="F6" s="5" t="str">
        <f>""</f>
        <v/>
      </c>
      <c r="G6" s="6" t="str">
        <f>""</f>
        <v/>
      </c>
      <c r="H6" s="5" t="str">
        <f>"8/27/2020 5:40:02 AM"</f>
        <v>8/27/2020 5:40:02 AM</v>
      </c>
      <c r="I6" s="6" t="str">
        <f>"Water-Flooded;Water On Roadway;4-12 inchs deep Passable with TruckWater-Inpassable;Water On Roadway;Unknown Deep"</f>
        <v>Water-Flooded;Water On Roadway;4-12 inchs deep Passable with TruckWater-Inpassable;Water On Roadway;Unknown Deep</v>
      </c>
    </row>
    <row r="7" spans="1:9" ht="30" x14ac:dyDescent="0.25">
      <c r="A7" s="5" t="str">
        <f>"germaine rd"</f>
        <v>germaine rd</v>
      </c>
      <c r="B7" s="5" t="str">
        <f>""</f>
        <v/>
      </c>
      <c r="C7" s="5" t="str">
        <f>""</f>
        <v/>
      </c>
      <c r="D7" s="5" t="str">
        <f>""</f>
        <v/>
      </c>
      <c r="E7" s="5" t="str">
        <f>""</f>
        <v/>
      </c>
      <c r="F7" s="5" t="str">
        <f>""</f>
        <v/>
      </c>
      <c r="G7" s="6" t="str">
        <f>""</f>
        <v/>
      </c>
      <c r="H7" s="5" t="str">
        <f>"8/27/2020 5:55:03 AM"</f>
        <v>8/27/2020 5:55:03 AM</v>
      </c>
      <c r="I7" s="6" t="str">
        <f>"Water-Flooded;Water On Roadway;2-4 inchs deep Passable with CarWater-Flooded;Water On Roadway;4-12 inchs deep Passable with TruckWater-Inpassable;Water On Roadway;Unknown Deep"</f>
        <v>Water-Flooded;Water On Roadway;2-4 inchs deep Passable with CarWater-Flooded;Water On Roadway;4-12 inchs deep Passable with TruckWater-Inpassable;Water On Roadway;Unknown Deep</v>
      </c>
    </row>
    <row r="8" spans="1:9" x14ac:dyDescent="0.25">
      <c r="A8" s="5" t="str">
        <f>"Grant Road"</f>
        <v>Grant Road</v>
      </c>
      <c r="B8" s="5" t="str">
        <f>""</f>
        <v/>
      </c>
      <c r="C8" s="5" t="str">
        <f>""</f>
        <v/>
      </c>
      <c r="D8" s="5" t="str">
        <f>""</f>
        <v/>
      </c>
      <c r="E8" s="5" t="str">
        <f>""</f>
        <v/>
      </c>
      <c r="F8" s="5" t="str">
        <f>""</f>
        <v/>
      </c>
      <c r="G8" s="6" t="str">
        <f>""</f>
        <v/>
      </c>
      <c r="H8" s="5" t="str">
        <f>"8/27/2020 5:13:08 AM"</f>
        <v>8/27/2020 5:13:08 AM</v>
      </c>
      <c r="I8" s="6" t="str">
        <f>"Water-Flooded;Water On Roadway;2-4 inchs deep Passable with Car"</f>
        <v>Water-Flooded;Water On Roadway;2-4 inchs deep Passable with Car</v>
      </c>
    </row>
    <row r="9" spans="1:9" x14ac:dyDescent="0.25">
      <c r="A9" s="5" t="str">
        <f>"grosse isle rd"</f>
        <v>grosse isle rd</v>
      </c>
      <c r="B9" s="5" t="str">
        <f>""</f>
        <v/>
      </c>
      <c r="C9" s="5" t="str">
        <f>"marcus"</f>
        <v>marcus</v>
      </c>
      <c r="D9" s="5" t="str">
        <f>""</f>
        <v/>
      </c>
      <c r="E9" s="5" t="str">
        <f>"29.997983999999995"</f>
        <v>29.997983999999995</v>
      </c>
      <c r="F9" s="5" t="str">
        <f>"-92.2848515"</f>
        <v>-92.2848515</v>
      </c>
      <c r="G9" s="6" t="str">
        <f>""</f>
        <v/>
      </c>
      <c r="H9" s="5" t="str">
        <f>"8/27/2020 5:31:58 AM"</f>
        <v>8/27/2020 5:31:58 AM</v>
      </c>
      <c r="I9" s="6" t="str">
        <f>"Trees-Partial Blockage;Tree In Roadway;Medium Tree:4-6 inch diameter"</f>
        <v>Trees-Partial Blockage;Tree In Roadway;Medium Tree:4-6 inch diameter</v>
      </c>
    </row>
    <row r="10" spans="1:9" ht="30" x14ac:dyDescent="0.25">
      <c r="A10" s="5" t="str">
        <f>"Jude RD"</f>
        <v>Jude RD</v>
      </c>
      <c r="B10" s="5" t="str">
        <f>""</f>
        <v/>
      </c>
      <c r="C10" s="5" t="str">
        <f>""</f>
        <v/>
      </c>
      <c r="D10" s="5" t="str">
        <f>""</f>
        <v/>
      </c>
      <c r="E10" s="5" t="str">
        <f>""</f>
        <v/>
      </c>
      <c r="F10" s="5" t="str">
        <f>""</f>
        <v/>
      </c>
      <c r="G10" s="6" t="str">
        <f>""</f>
        <v/>
      </c>
      <c r="H10" s="5" t="str">
        <f>"8/27/2020 6:04:56 AM"</f>
        <v>8/27/2020 6:04:56 AM</v>
      </c>
      <c r="I10" s="6" t="str">
        <f>"Water-Flooded;Water On Roadway;2-4 inchs deep Passable with CarWater-Flooded;Water On Roadway;4-12 inchs deep Passable with TruckWater-Inpassable;Water On Roadway;Unknown Deep"</f>
        <v>Water-Flooded;Water On Roadway;2-4 inchs deep Passable with CarWater-Flooded;Water On Roadway;4-12 inchs deep Passable with TruckWater-Inpassable;Water On Roadway;Unknown Deep</v>
      </c>
    </row>
    <row r="11" spans="1:9" ht="30" x14ac:dyDescent="0.25">
      <c r="A11" s="5" t="str">
        <f>"LA HWY 330"</f>
        <v>LA HWY 330</v>
      </c>
      <c r="B11" s="5" t="str">
        <f>""</f>
        <v/>
      </c>
      <c r="C11" s="5" t="str">
        <f>"Caldwell Avenue"</f>
        <v>Caldwell Avenue</v>
      </c>
      <c r="D11" s="5" t="str">
        <f>"S         "</f>
        <v xml:space="preserve">S         </v>
      </c>
      <c r="E11" s="5" t="str">
        <f>""</f>
        <v/>
      </c>
      <c r="F11" s="5" t="str">
        <f>""</f>
        <v/>
      </c>
      <c r="G11" s="6" t="str">
        <f>"Tree partially blocking Bayou Tige bridge"</f>
        <v>Tree partially blocking Bayou Tige bridge</v>
      </c>
      <c r="H11" s="5" t="str">
        <f>"8/27/2020 6:48:29 AM"</f>
        <v>8/27/2020 6:48:29 AM</v>
      </c>
      <c r="I11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12" spans="1:9" x14ac:dyDescent="0.25">
      <c r="A12" s="5" t="str">
        <f>"North Road"</f>
        <v>North Road</v>
      </c>
      <c r="B12" s="5" t="str">
        <f>""</f>
        <v/>
      </c>
      <c r="C12" s="5" t="str">
        <f>"Grant"</f>
        <v>Grant</v>
      </c>
      <c r="D12" s="5" t="str">
        <f>"S         "</f>
        <v xml:space="preserve">S         </v>
      </c>
      <c r="E12" s="5" t="str">
        <f>""</f>
        <v/>
      </c>
      <c r="F12" s="5" t="str">
        <f>""</f>
        <v/>
      </c>
      <c r="G12" s="6" t="str">
        <f>""</f>
        <v/>
      </c>
      <c r="H12" s="5" t="str">
        <f>"8/27/2020 5:13:42 AM"</f>
        <v>8/27/2020 5:13:42 AM</v>
      </c>
      <c r="I12" s="6" t="str">
        <f>"Trees-Partial Blockage;Tree In Roadway;Medium Tree:4-6 inch diameter"</f>
        <v>Trees-Partial Blockage;Tree In Roadway;Medium Tree:4-6 inch diameter</v>
      </c>
    </row>
    <row r="13" spans="1:9" x14ac:dyDescent="0.25">
      <c r="A13" s="5" t="str">
        <f>"Pickett Rd"</f>
        <v>Pickett Rd</v>
      </c>
      <c r="B13" s="5" t="str">
        <f>""</f>
        <v/>
      </c>
      <c r="C13" s="5" t="str">
        <f>"Gerilyn"</f>
        <v>Gerilyn</v>
      </c>
      <c r="D13" s="5" t="str">
        <f>""</f>
        <v/>
      </c>
      <c r="E13" s="5" t="str">
        <f>"29.9836819"</f>
        <v>29.9836819</v>
      </c>
      <c r="F13" s="5" t="str">
        <f>"-92.0399954"</f>
        <v>-92.0399954</v>
      </c>
      <c r="G13" s="6" t="str">
        <f>""</f>
        <v/>
      </c>
      <c r="H13" s="5" t="str">
        <f>"8/27/2020 5:16:56 AM"</f>
        <v>8/27/2020 5:16:56 AM</v>
      </c>
      <c r="I13" s="6" t="str">
        <f>"Water-Flooded;Water On Roadway;4-12 inchs deep Passable with Truck"</f>
        <v>Water-Flooded;Water On Roadway;4-12 inchs deep Passable with Truck</v>
      </c>
    </row>
    <row r="14" spans="1:9" ht="30" x14ac:dyDescent="0.25">
      <c r="A14" s="5" t="str">
        <f>"REginald Road"</f>
        <v>REginald Road</v>
      </c>
      <c r="B14" s="5" t="str">
        <f>""</f>
        <v/>
      </c>
      <c r="C14" s="5" t="str">
        <f>""</f>
        <v/>
      </c>
      <c r="D14" s="5" t="str">
        <f>""</f>
        <v/>
      </c>
      <c r="E14" s="5" t="str">
        <f>""</f>
        <v/>
      </c>
      <c r="F14" s="5" t="str">
        <f>""</f>
        <v/>
      </c>
      <c r="G14" s="6" t="str">
        <f>""</f>
        <v/>
      </c>
      <c r="H14" s="5" t="str">
        <f>"8/27/2020 5:43:10 AM"</f>
        <v>8/27/2020 5:43:10 AM</v>
      </c>
      <c r="I14" s="6" t="str">
        <f>"Water-Flooded;Water On Roadway;2-4 inchs deep Passable with CarWater-Flooded;Water On Roadway;4-12 inchs deep Passable with TruckWater-Inpassable;Water On Roadway;Unknown Deep"</f>
        <v>Water-Flooded;Water On Roadway;2-4 inchs deep Passable with CarWater-Flooded;Water On Roadway;4-12 inchs deep Passable with TruckWater-Inpassable;Water On Roadway;Unknown Deep</v>
      </c>
    </row>
    <row r="15" spans="1:9" ht="30" x14ac:dyDescent="0.25">
      <c r="A15" s="5" t="str">
        <f>"HWY 14 EAST BOUND LANE"</f>
        <v>HWY 14 EAST BOUND LANE</v>
      </c>
      <c r="B15" s="5" t="str">
        <f>""</f>
        <v/>
      </c>
      <c r="C15" s="5" t="str">
        <f>""</f>
        <v/>
      </c>
      <c r="D15" s="5" t="str">
        <f>""</f>
        <v/>
      </c>
      <c r="E15" s="5" t="str">
        <f>""</f>
        <v/>
      </c>
      <c r="F15" s="5" t="str">
        <f>""</f>
        <v/>
      </c>
      <c r="G15" s="6" t="str">
        <f>"TREE IN FRONT OF WALMART EAST BOUND LANE"</f>
        <v>TREE IN FRONT OF WALMART EAST BOUND LANE</v>
      </c>
      <c r="H15" s="5" t="str">
        <f>"8/27/2020 5:22:24 AM"</f>
        <v>8/27/2020 5:22:24 AM</v>
      </c>
      <c r="I15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16" spans="1:9" x14ac:dyDescent="0.25">
      <c r="A16" s="5" t="str">
        <f>"N. Airport Road"</f>
        <v>N. Airport Road</v>
      </c>
      <c r="B16" s="5" t="str">
        <f>""</f>
        <v/>
      </c>
      <c r="C16" s="5" t="str">
        <f>"Rodeo"</f>
        <v>Rodeo</v>
      </c>
      <c r="D16" s="5" t="str">
        <f>"N         "</f>
        <v xml:space="preserve">N         </v>
      </c>
      <c r="E16" s="5" t="str">
        <f>""</f>
        <v/>
      </c>
      <c r="F16" s="5" t="str">
        <f>""</f>
        <v/>
      </c>
      <c r="G16" s="6" t="str">
        <f>""</f>
        <v/>
      </c>
      <c r="H16" s="5" t="str">
        <f>"8/27/2020 5:18:11 AM"</f>
        <v>8/27/2020 5:18:11 AM</v>
      </c>
      <c r="I16" s="6" t="str">
        <f>"Wires-Road Blocked;Powerline;Unknown"</f>
        <v>Wires-Road Blocked;Powerline;Unknown</v>
      </c>
    </row>
    <row r="17" spans="1:9" x14ac:dyDescent="0.25">
      <c r="A17" s="5" t="str">
        <f>"NORTH AIRPORT"</f>
        <v>NORTH AIRPORT</v>
      </c>
      <c r="B17" s="5" t="str">
        <f>""</f>
        <v/>
      </c>
      <c r="C17" s="5" t="str">
        <f>""</f>
        <v/>
      </c>
      <c r="D17" s="5" t="str">
        <f>""</f>
        <v/>
      </c>
      <c r="E17" s="5" t="str">
        <f>""</f>
        <v/>
      </c>
      <c r="F17" s="5" t="str">
        <f>""</f>
        <v/>
      </c>
      <c r="G17" s="6" t="str">
        <f>"DOWN POWERLINES"</f>
        <v>DOWN POWERLINES</v>
      </c>
      <c r="H17" s="5" t="str">
        <f>"8/27/2020 5:17:00 AM"</f>
        <v>8/27/2020 5:17:00 AM</v>
      </c>
      <c r="I17" s="6" t="str">
        <f>"Wires-Partial Blockage;Powerline;Slemco"</f>
        <v>Wires-Partial Blockage;Powerline;Slemco</v>
      </c>
    </row>
    <row r="18" spans="1:9" x14ac:dyDescent="0.25">
      <c r="A18" s="5" t="str">
        <f>"perry dr"</f>
        <v>perry dr</v>
      </c>
      <c r="B18" s="5" t="str">
        <f>""</f>
        <v/>
      </c>
      <c r="C18" s="5" t="str">
        <f>""</f>
        <v/>
      </c>
      <c r="D18" s="5" t="str">
        <f>""</f>
        <v/>
      </c>
      <c r="E18" s="5" t="str">
        <f>""</f>
        <v/>
      </c>
      <c r="F18" s="5" t="str">
        <f>""</f>
        <v/>
      </c>
      <c r="G18" s="6" t="str">
        <f>""</f>
        <v/>
      </c>
      <c r="H18" s="5" t="str">
        <f>"8/27/2020 5:18:02 AM"</f>
        <v>8/27/2020 5:18:02 AM</v>
      </c>
      <c r="I18" s="6" t="str">
        <f>"Trees-Partial Blockage;Tree In Roadway;Medium Tree:4-6 inch diameter"</f>
        <v>Trees-Partial Blockage;Tree In Roadway;Medium Tree:4-6 inch diameter</v>
      </c>
    </row>
    <row r="19" spans="1:9" ht="30" x14ac:dyDescent="0.25">
      <c r="A19" s="5" t="str">
        <f>"U.S. 167"</f>
        <v>U.S. 167</v>
      </c>
      <c r="B19" s="5" t="str">
        <f>""</f>
        <v/>
      </c>
      <c r="C19" s="5" t="str">
        <f>"Allen"</f>
        <v>Allen</v>
      </c>
      <c r="D19" s="5" t="str">
        <f>""</f>
        <v/>
      </c>
      <c r="E19" s="5" t="str">
        <f>""</f>
        <v/>
      </c>
      <c r="F19" s="5" t="str">
        <f>""</f>
        <v/>
      </c>
      <c r="G19" s="6" t="str">
        <f>""</f>
        <v/>
      </c>
      <c r="H19" s="5" t="str">
        <f>"8/27/2020 6:14:53 AM"</f>
        <v>8/27/2020 6:14:53 AM</v>
      </c>
      <c r="I19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20" spans="1:9" ht="30" x14ac:dyDescent="0.25">
      <c r="A20" s="5" t="str">
        <f>"U.S. 167"</f>
        <v>U.S. 167</v>
      </c>
      <c r="B20" s="5" t="str">
        <f>""</f>
        <v/>
      </c>
      <c r="C20" s="5" t="str">
        <f>"Allen"</f>
        <v>Allen</v>
      </c>
      <c r="D20" s="5" t="str">
        <f>""</f>
        <v/>
      </c>
      <c r="E20" s="5" t="str">
        <f>""</f>
        <v/>
      </c>
      <c r="F20" s="5" t="str">
        <f>""</f>
        <v/>
      </c>
      <c r="G20" s="6" t="str">
        <f>""</f>
        <v/>
      </c>
      <c r="H20" s="5" t="str">
        <f>"8/27/2020 6:14:55 AM"</f>
        <v>8/27/2020 6:14:55 AM</v>
      </c>
      <c r="I20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21" spans="1:9" ht="30" x14ac:dyDescent="0.25">
      <c r="A21" s="5" t="str">
        <f>"BEAU ROAD"</f>
        <v>BEAU ROAD</v>
      </c>
      <c r="B21" s="5" t="str">
        <f>""</f>
        <v/>
      </c>
      <c r="C21" s="5" t="str">
        <f>""</f>
        <v/>
      </c>
      <c r="D21" s="5" t="str">
        <f>""</f>
        <v/>
      </c>
      <c r="E21" s="5" t="str">
        <f>""</f>
        <v/>
      </c>
      <c r="F21" s="5" t="str">
        <f>""</f>
        <v/>
      </c>
      <c r="G21" s="6" t="str">
        <f>"TREE ON ROADWAY UNKNOWN SIZE"</f>
        <v>TREE ON ROADWAY UNKNOWN SIZE</v>
      </c>
      <c r="H21" s="5" t="str">
        <f>"8/27/2020 5:48:13 AM"</f>
        <v>8/27/2020 5:48:13 AM</v>
      </c>
      <c r="I21" s="6" t="str">
        <f>""</f>
        <v/>
      </c>
    </row>
    <row r="22" spans="1:9" ht="30" x14ac:dyDescent="0.25">
      <c r="A22" s="5" t="str">
        <f>"BLAZE ROAD"</f>
        <v>BLAZE ROAD</v>
      </c>
      <c r="B22" s="5" t="str">
        <f>""</f>
        <v/>
      </c>
      <c r="C22" s="5" t="str">
        <f>"699"</f>
        <v>699</v>
      </c>
      <c r="D22" s="5" t="str">
        <f>""</f>
        <v/>
      </c>
      <c r="E22" s="5" t="str">
        <f>""</f>
        <v/>
      </c>
      <c r="F22" s="5" t="str">
        <f>""</f>
        <v/>
      </c>
      <c r="G22" s="6" t="str">
        <f>"TREE DOWN WITH POWER LINE TANGLED IN IT"</f>
        <v>TREE DOWN WITH POWER LINE TANGLED IN IT</v>
      </c>
      <c r="H22" s="5" t="str">
        <f>"8/27/2020 5:46:30 AM"</f>
        <v>8/27/2020 5:46:30 AM</v>
      </c>
      <c r="I22" s="6" t="str">
        <f>"Other"</f>
        <v>Other</v>
      </c>
    </row>
    <row r="23" spans="1:9" x14ac:dyDescent="0.25">
      <c r="A23" s="5" t="str">
        <f>"Gladu Road"</f>
        <v>Gladu Road</v>
      </c>
      <c r="B23" s="5" t="str">
        <f>"0.1"</f>
        <v>0.1</v>
      </c>
      <c r="C23" s="5" t="str">
        <f>"Tee Robe"</f>
        <v>Tee Robe</v>
      </c>
      <c r="D23" s="5" t="str">
        <f>"E         "</f>
        <v xml:space="preserve">E         </v>
      </c>
      <c r="E23" s="5" t="str">
        <f>""</f>
        <v/>
      </c>
      <c r="F23" s="5" t="str">
        <f>""</f>
        <v/>
      </c>
      <c r="G23" s="6" t="str">
        <f>""</f>
        <v/>
      </c>
      <c r="H23" s="5" t="str">
        <f>"8/27/2020 5:28:44 AM"</f>
        <v>8/27/2020 5:28:44 AM</v>
      </c>
      <c r="I23" s="6" t="str">
        <f>"Trees-Total Blockage;Tree In Roadway;Small Tree:2-4 inch diameter"</f>
        <v>Trees-Total Blockage;Tree In Roadway;Small Tree:2-4 inch diameter</v>
      </c>
    </row>
    <row r="24" spans="1:9" ht="30" x14ac:dyDescent="0.25">
      <c r="A24" s="5" t="str">
        <f>"highway 92"</f>
        <v>highway 92</v>
      </c>
      <c r="B24" s="5" t="str">
        <f>".5"</f>
        <v>.5</v>
      </c>
      <c r="C24" s="5" t="str">
        <f>"Allen Road"</f>
        <v>Allen Road</v>
      </c>
      <c r="D24" s="5" t="str">
        <f>"E         "</f>
        <v xml:space="preserve">E         </v>
      </c>
      <c r="E24" s="5" t="str">
        <f>"30.108388"</f>
        <v>30.108388</v>
      </c>
      <c r="F24" s="5" t="str">
        <f>"92.161193"</f>
        <v>92.161193</v>
      </c>
      <c r="G24" s="6" t="str">
        <f>""</f>
        <v/>
      </c>
      <c r="H24" s="5" t="str">
        <f>"8/27/2020 6:01:26 AM"</f>
        <v>8/27/2020 6:01:26 AM</v>
      </c>
      <c r="I24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25" spans="1:9" x14ac:dyDescent="0.25">
      <c r="A25" s="5" t="str">
        <f>"Hwy 35 South "</f>
        <v xml:space="preserve">Hwy 35 South </v>
      </c>
      <c r="B25" s="5" t="str">
        <f>""</f>
        <v/>
      </c>
      <c r="C25" s="5" t="str">
        <f>""</f>
        <v/>
      </c>
      <c r="D25" s="5" t="str">
        <f>""</f>
        <v/>
      </c>
      <c r="E25" s="5" t="str">
        <f>""</f>
        <v/>
      </c>
      <c r="F25" s="5" t="str">
        <f>""</f>
        <v/>
      </c>
      <c r="G25" s="6" t="str">
        <f>"south of Gulfway "</f>
        <v xml:space="preserve">south of Gulfway </v>
      </c>
      <c r="H25" s="5" t="str">
        <f>"8/27/2020 6:46:16 AM"</f>
        <v>8/27/2020 6:46:16 AM</v>
      </c>
      <c r="I25" s="6" t="str">
        <f>"Utility Pole;Broken traffic hazard;#"</f>
        <v>Utility Pole;Broken traffic hazard;#</v>
      </c>
    </row>
    <row r="26" spans="1:9" ht="30" x14ac:dyDescent="0.25">
      <c r="A26" s="5" t="str">
        <f>"Placide Rd"</f>
        <v>Placide Rd</v>
      </c>
      <c r="B26" s="5" t="str">
        <f>""</f>
        <v/>
      </c>
      <c r="C26" s="5" t="str">
        <f>"167"</f>
        <v>167</v>
      </c>
      <c r="D26" s="5" t="str">
        <f>"W         "</f>
        <v xml:space="preserve">W         </v>
      </c>
      <c r="E26" s="5" t="str">
        <f>""</f>
        <v/>
      </c>
      <c r="F26" s="5" t="str">
        <f>""</f>
        <v/>
      </c>
      <c r="G26" s="6" t="str">
        <f>""</f>
        <v/>
      </c>
      <c r="H26" s="5" t="str">
        <f>"8/27/2020 6:30:01 AM"</f>
        <v>8/27/2020 6:30:01 AM</v>
      </c>
      <c r="I26" s="6" t="str">
        <f>"Water-Flooded;Water On Roadway;4-12 inchs deep Passable with Truck"</f>
        <v>Water-Flooded;Water On Roadway;4-12 inchs deep Passable with Truck</v>
      </c>
    </row>
    <row r="27" spans="1:9" ht="30" x14ac:dyDescent="0.25">
      <c r="A27" s="5" t="str">
        <f>"15112 CHENEAU RD "</f>
        <v xml:space="preserve">15112 CHENEAU RD </v>
      </c>
      <c r="B27" s="5" t="str">
        <f>""</f>
        <v/>
      </c>
      <c r="C27" s="5" t="str">
        <f>""</f>
        <v/>
      </c>
      <c r="D27" s="5" t="str">
        <f>""</f>
        <v/>
      </c>
      <c r="E27" s="5" t="str">
        <f>""</f>
        <v/>
      </c>
      <c r="F27" s="5" t="str">
        <f>""</f>
        <v/>
      </c>
      <c r="G27" s="6" t="str">
        <f>"SLEMCO POWER POLE LAYING ACROSS THE ROAD "</f>
        <v xml:space="preserve">SLEMCO POWER POLE LAYING ACROSS THE ROAD </v>
      </c>
      <c r="H27" s="5" t="str">
        <f>"8/27/2020 6:50:11 AM"</f>
        <v>8/27/2020 6:50:11 AM</v>
      </c>
      <c r="I27" s="6" t="str">
        <f>"Utility Pole;Broken traffic hazard;#"</f>
        <v>Utility Pole;Broken traffic hazard;#</v>
      </c>
    </row>
    <row r="28" spans="1:9" ht="30" x14ac:dyDescent="0.25">
      <c r="A28" s="5" t="str">
        <f>"hwy 700"</f>
        <v>hwy 700</v>
      </c>
      <c r="B28" s="5" t="str">
        <f>""</f>
        <v/>
      </c>
      <c r="C28" s="5" t="str">
        <f>"hwy 35"</f>
        <v>hwy 35</v>
      </c>
      <c r="D28" s="5" t="str">
        <f>"E         "</f>
        <v xml:space="preserve">E         </v>
      </c>
      <c r="E28" s="5" t="str">
        <f>""</f>
        <v/>
      </c>
      <c r="F28" s="5" t="str">
        <f>""</f>
        <v/>
      </c>
      <c r="G28" s="6" t="str">
        <f>"LINES DOWN UNKNOWN IF ELECTRIC OR CABLE"</f>
        <v>LINES DOWN UNKNOWN IF ELECTRIC OR CABLE</v>
      </c>
      <c r="H28" s="5" t="str">
        <f>"8/27/2020 5:52:55 AM"</f>
        <v>8/27/2020 5:52:55 AM</v>
      </c>
      <c r="I28" s="6" t="str">
        <f>"Wires-Road Blocked;Unknown Wire"</f>
        <v>Wires-Road Blocked;Unknown Wire</v>
      </c>
    </row>
    <row r="29" spans="1:9" ht="30" x14ac:dyDescent="0.25">
      <c r="A29" s="5" t="str">
        <f>"La 35"</f>
        <v>La 35</v>
      </c>
      <c r="B29" s="5" t="str">
        <f>""</f>
        <v/>
      </c>
      <c r="C29" s="5" t="str">
        <f>"Gulfway Sporting Goods"</f>
        <v>Gulfway Sporting Goods</v>
      </c>
      <c r="D29" s="5" t="str">
        <f>""</f>
        <v/>
      </c>
      <c r="E29" s="5" t="str">
        <f>""</f>
        <v/>
      </c>
      <c r="F29" s="5" t="str">
        <f>""</f>
        <v/>
      </c>
      <c r="G29" s="6" t="str">
        <f>""</f>
        <v/>
      </c>
      <c r="H29" s="5" t="str">
        <f>"8/27/2020 5:54:57 AM"</f>
        <v>8/27/2020 5:54:57 AM</v>
      </c>
      <c r="I29" s="6" t="str">
        <f>"Trees-Total Blockage;Tree In Roadway;Large Tree: Greater than 6 inch diameter Large Equipment Needed"</f>
        <v>Trees-Total Blockage;Tree In Roadway;Large Tree: Greater than 6 inch diameter Large Equipment Needed</v>
      </c>
    </row>
    <row r="30" spans="1:9" ht="30" x14ac:dyDescent="0.25">
      <c r="A30" s="5" t="str">
        <f>"La 35"</f>
        <v>La 35</v>
      </c>
      <c r="B30" s="5" t="str">
        <f>""</f>
        <v/>
      </c>
      <c r="C30" s="5" t="str">
        <f>"Gulfway Sporting Goods"</f>
        <v>Gulfway Sporting Goods</v>
      </c>
      <c r="D30" s="5" t="str">
        <f>""</f>
        <v/>
      </c>
      <c r="E30" s="5" t="str">
        <f>""</f>
        <v/>
      </c>
      <c r="F30" s="5" t="str">
        <f>""</f>
        <v/>
      </c>
      <c r="G30" s="6" t="str">
        <f>""</f>
        <v/>
      </c>
      <c r="H30" s="5" t="str">
        <f>"8/27/2020 5:55:00 AM"</f>
        <v>8/27/2020 5:55:00 AM</v>
      </c>
      <c r="I30" s="6" t="str">
        <f>"Trees-Total Blockage;Tree In Roadway;Large Tree: Greater than 6 inch diameter Large Equipment Needed"</f>
        <v>Trees-Total Blockage;Tree In Roadway;Large Tree: Greater than 6 inch diameter Large Equipment Needed</v>
      </c>
    </row>
    <row r="31" spans="1:9" ht="30" x14ac:dyDescent="0.25">
      <c r="A31" s="5" t="str">
        <f>"LA 35"</f>
        <v>LA 35</v>
      </c>
      <c r="B31" s="5" t="str">
        <f>""</f>
        <v/>
      </c>
      <c r="C31" s="5" t="str">
        <f>"LA700"</f>
        <v>LA700</v>
      </c>
      <c r="D31" s="5" t="str">
        <f>"N         "</f>
        <v xml:space="preserve">N         </v>
      </c>
      <c r="E31" s="5" t="str">
        <f>""</f>
        <v/>
      </c>
      <c r="F31" s="5" t="str">
        <f>""</f>
        <v/>
      </c>
      <c r="G31" s="6" t="str">
        <f>"TREES AND BRANCHES IN ROADWAY  COMPLETE BLOCKAGE "</f>
        <v xml:space="preserve">TREES AND BRANCHES IN ROADWAY  COMPLETE BLOCKAGE </v>
      </c>
      <c r="H31" s="5" t="str">
        <f>"8/27/2020 6:19:13 AM"</f>
        <v>8/27/2020 6:19:13 AM</v>
      </c>
      <c r="I31" s="6" t="str">
        <f>"Trees-Total Blockage;Tree In Roadway;Medium Tree:4-6 inch diameter"</f>
        <v>Trees-Total Blockage;Tree In Roadway;Medium Tree:4-6 inch diameter</v>
      </c>
    </row>
    <row r="32" spans="1:9" ht="30" x14ac:dyDescent="0.25">
      <c r="A32" s="5" t="str">
        <f>"La 35"</f>
        <v>La 35</v>
      </c>
      <c r="B32" s="5" t="str">
        <f>""</f>
        <v/>
      </c>
      <c r="C32" s="5" t="str">
        <f>"north of La700"</f>
        <v>north of La700</v>
      </c>
      <c r="D32" s="5" t="str">
        <f>""</f>
        <v/>
      </c>
      <c r="E32" s="5" t="str">
        <f>"30.24259"</f>
        <v>30.24259</v>
      </c>
      <c r="F32" s="5" t="str">
        <f>"-92.163325"</f>
        <v>-92.163325</v>
      </c>
      <c r="G32" s="6" t="str">
        <f>"trees on road way"</f>
        <v>trees on road way</v>
      </c>
      <c r="H32" s="5" t="str">
        <f>"8/27/2020 6:48:44 AM"</f>
        <v>8/27/2020 6:48:44 AM</v>
      </c>
      <c r="I32" s="6" t="str">
        <f>"Trees-Partial Blockage;Tree In Roadway;Medium Tree:4-6 inch diameter"</f>
        <v>Trees-Partial Blockage;Tree In Roadway;Medium Tree:4-6 inch diameter</v>
      </c>
    </row>
    <row r="33" spans="1:9" ht="30" x14ac:dyDescent="0.25">
      <c r="A33" s="5" t="str">
        <f>"La 696"</f>
        <v>La 696</v>
      </c>
      <c r="B33" s="5" t="str">
        <f>""</f>
        <v/>
      </c>
      <c r="C33" s="5" t="str">
        <f>"Odilion"</f>
        <v>Odilion</v>
      </c>
      <c r="D33" s="5" t="str">
        <f>""</f>
        <v/>
      </c>
      <c r="E33" s="5" t="str">
        <f>""</f>
        <v/>
      </c>
      <c r="F33" s="5" t="str">
        <f>""</f>
        <v/>
      </c>
      <c r="G33" s="6" t="str">
        <f>""</f>
        <v/>
      </c>
      <c r="H33" s="5" t="str">
        <f>"8/27/2020 6:04:49 AM"</f>
        <v>8/27/2020 6:04:49 AM</v>
      </c>
      <c r="I33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34" spans="1:9" ht="30" x14ac:dyDescent="0.25">
      <c r="A34" s="5" t="str">
        <f>"La 696"</f>
        <v>La 696</v>
      </c>
      <c r="B34" s="5" t="str">
        <f>""</f>
        <v/>
      </c>
      <c r="C34" s="5" t="str">
        <f>"Odilion"</f>
        <v>Odilion</v>
      </c>
      <c r="D34" s="5" t="str">
        <f>""</f>
        <v/>
      </c>
      <c r="E34" s="5" t="str">
        <f>""</f>
        <v/>
      </c>
      <c r="F34" s="5" t="str">
        <f>""</f>
        <v/>
      </c>
      <c r="G34" s="6" t="str">
        <f>""</f>
        <v/>
      </c>
      <c r="H34" s="5" t="str">
        <f>"8/27/2020 6:04:51 AM"</f>
        <v>8/27/2020 6:04:51 AM</v>
      </c>
      <c r="I34" s="6" t="str">
        <f>"Trees-Partial Blockage;Tree In Roadway;Large Tree: Greater than 6 inch diameter Large Equipment Needed"</f>
        <v>Trees-Partial Blockage;Tree In Roadway;Large Tree: Greater than 6 inch diameter Large Equipment Needed</v>
      </c>
    </row>
    <row r="35" spans="1:9" ht="30" x14ac:dyDescent="0.25">
      <c r="A35" s="5" t="str">
        <f>"Mahogany Rd"</f>
        <v>Mahogany Rd</v>
      </c>
      <c r="B35" s="5" t="str">
        <f>""</f>
        <v/>
      </c>
      <c r="C35" s="5" t="str">
        <f>""</f>
        <v/>
      </c>
      <c r="D35" s="5" t="str">
        <f>""</f>
        <v/>
      </c>
      <c r="E35" s="5" t="str">
        <f>""</f>
        <v/>
      </c>
      <c r="F35" s="5" t="str">
        <f>""</f>
        <v/>
      </c>
      <c r="G35" s="6" t="str">
        <f>"Advised its a pole down with wires still attached but low"</f>
        <v>Advised its a pole down with wires still attached but low</v>
      </c>
      <c r="H35" s="5" t="str">
        <f>"8/27/2020 5:19:18 AM"</f>
        <v>8/27/2020 5:19:18 AM</v>
      </c>
      <c r="I35" s="6" t="str">
        <f>"Wires-Partial Blockage;Powerline;Slemco"</f>
        <v>Wires-Partial Blockage;Powerline;Slemco</v>
      </c>
    </row>
    <row r="36" spans="1:9" ht="30" x14ac:dyDescent="0.25">
      <c r="A36" s="5" t="str">
        <f>"MERIDIAN LINE"</f>
        <v>MERIDIAN LINE</v>
      </c>
      <c r="B36" s="5" t="str">
        <f>""</f>
        <v/>
      </c>
      <c r="C36" s="5" t="str">
        <f>"CHESTNUT"</f>
        <v>CHESTNUT</v>
      </c>
      <c r="D36" s="5" t="str">
        <f>"N         "</f>
        <v xml:space="preserve">N         </v>
      </c>
      <c r="E36" s="5" t="str">
        <f>""</f>
        <v/>
      </c>
      <c r="F36" s="5" t="str">
        <f>""</f>
        <v/>
      </c>
      <c r="G36" s="6" t="str">
        <f>"POLE HANGING 5' ABOVE THE ROADWAY"</f>
        <v>POLE HANGING 5' ABOVE THE ROADWAY</v>
      </c>
      <c r="H36" s="5" t="str">
        <f>"8/27/2020 5:21:07 AM"</f>
        <v>8/27/2020 5:21:07 AM</v>
      </c>
      <c r="I36" s="6" t="str">
        <f>"Utility Pole;Leaning into roadway traffic hazard;#"</f>
        <v>Utility Pole;Leaning into roadway traffic hazard;#</v>
      </c>
    </row>
    <row r="37" spans="1:9" ht="30" x14ac:dyDescent="0.25">
      <c r="A37" s="5" t="str">
        <f>"Hwy 82 west "</f>
        <v xml:space="preserve">Hwy 82 west </v>
      </c>
      <c r="B37" s="5" t="str">
        <f>""</f>
        <v/>
      </c>
      <c r="C37" s="5" t="str">
        <f>""</f>
        <v/>
      </c>
      <c r="D37" s="5" t="str">
        <f>""</f>
        <v/>
      </c>
      <c r="E37" s="5" t="str">
        <f>""</f>
        <v/>
      </c>
      <c r="F37" s="5" t="str">
        <f>""</f>
        <v/>
      </c>
      <c r="G37" s="6" t="str">
        <f>"Power lines and poles across 82 west bound near Dolphin Road"</f>
        <v>Power lines and poles across 82 west bound near Dolphin Road</v>
      </c>
      <c r="H37" s="5" t="str">
        <f>"8/27/2020 6:44:30 AM"</f>
        <v>8/27/2020 6:44:30 AM</v>
      </c>
      <c r="I37" s="6" t="str">
        <f>""</f>
        <v/>
      </c>
    </row>
    <row r="38" spans="1:9" x14ac:dyDescent="0.25">
      <c r="A38" s="5" t="str">
        <f>"La 14"</f>
        <v>La 14</v>
      </c>
      <c r="B38" s="5" t="str">
        <f>""</f>
        <v/>
      </c>
      <c r="C38" s="5" t="str">
        <f>"Clarence Lege"</f>
        <v>Clarence Lege</v>
      </c>
      <c r="D38" s="5" t="str">
        <f>""</f>
        <v/>
      </c>
      <c r="E38" s="5" t="str">
        <f>""</f>
        <v/>
      </c>
      <c r="F38" s="5" t="str">
        <f>""</f>
        <v/>
      </c>
      <c r="G38" s="6" t="str">
        <f>""</f>
        <v/>
      </c>
      <c r="H38" s="5" t="str">
        <f>"8/27/2020 6:12:55 AM"</f>
        <v>8/27/2020 6:12:55 AM</v>
      </c>
      <c r="I38" s="6" t="str">
        <f>"Utility Pole;Broken traffic hazard;#"</f>
        <v>Utility Pole;Broken traffic hazard;#</v>
      </c>
    </row>
    <row r="39" spans="1:9" x14ac:dyDescent="0.25">
      <c r="A39" s="5" t="str">
        <f>"La 14"</f>
        <v>La 14</v>
      </c>
      <c r="B39" s="5" t="str">
        <f>""</f>
        <v/>
      </c>
      <c r="C39" s="5" t="str">
        <f>"Clarence Lege"</f>
        <v>Clarence Lege</v>
      </c>
      <c r="D39" s="5" t="str">
        <f>""</f>
        <v/>
      </c>
      <c r="E39" s="5" t="str">
        <f>""</f>
        <v/>
      </c>
      <c r="F39" s="5" t="str">
        <f>""</f>
        <v/>
      </c>
      <c r="G39" s="6" t="str">
        <f>""</f>
        <v/>
      </c>
      <c r="H39" s="5" t="str">
        <f>"8/27/2020 6:12:57 AM"</f>
        <v>8/27/2020 6:12:57 AM</v>
      </c>
      <c r="I39" s="6" t="str">
        <f>"Utility Pole;Broken traffic hazard;#"</f>
        <v>Utility Pole;Broken traffic hazard;#</v>
      </c>
    </row>
    <row r="40" spans="1:9" ht="30" x14ac:dyDescent="0.25">
      <c r="A40" s="5" t="str">
        <f>"Hwy 82 South"</f>
        <v>Hwy 82 South</v>
      </c>
      <c r="B40" s="5" t="str">
        <f>""</f>
        <v/>
      </c>
      <c r="C40" s="5" t="str">
        <f>""</f>
        <v/>
      </c>
      <c r="D40" s="5" t="str">
        <f>""</f>
        <v/>
      </c>
      <c r="E40" s="5" t="str">
        <f>""</f>
        <v/>
      </c>
      <c r="F40" s="5" t="str">
        <f>""</f>
        <v/>
      </c>
      <c r="G40" s="6" t="str">
        <f>"power line approx 7 feet above the road hanging"</f>
        <v>power line approx 7 feet above the road hanging</v>
      </c>
      <c r="H40" s="5" t="str">
        <f>"8/27/2020 6:47:12 AM"</f>
        <v>8/27/2020 6:47:12 AM</v>
      </c>
      <c r="I40" s="6" t="str">
        <f>"Utility Pole;Broken traffic hazard;#"</f>
        <v>Utility Pole;Broken traffic hazard;#</v>
      </c>
    </row>
    <row r="41" spans="1:9" ht="30" x14ac:dyDescent="0.25">
      <c r="A41" s="5" t="str">
        <f>"La 35 Hwy"</f>
        <v>La 35 Hwy</v>
      </c>
      <c r="B41" s="5" t="str">
        <f>""</f>
        <v/>
      </c>
      <c r="C41" s="5" t="str">
        <f>"Linda"</f>
        <v>Linda</v>
      </c>
      <c r="D41" s="5" t="str">
        <f>""</f>
        <v/>
      </c>
      <c r="E41" s="5" t="str">
        <f>""</f>
        <v/>
      </c>
      <c r="F41" s="5" t="str">
        <f>""</f>
        <v/>
      </c>
      <c r="G41" s="6" t="str">
        <f>""</f>
        <v/>
      </c>
      <c r="H41" s="5" t="str">
        <f>"8/27/2020 5:38:03 AM"</f>
        <v>8/27/2020 5:38:03 AM</v>
      </c>
      <c r="I41" s="6" t="str">
        <f>"Trees-Total Blockage;Tree In Roadway;Medium Tree:4-6 inch diameter"</f>
        <v>Trees-Total Blockage;Tree In Roadway;Medium Tree:4-6 inch diameter</v>
      </c>
    </row>
    <row r="42" spans="1:9" ht="45" x14ac:dyDescent="0.25">
      <c r="A42" s="5" t="str">
        <f>"LA82"</f>
        <v>LA82</v>
      </c>
      <c r="B42" s="5" t="str">
        <f>""</f>
        <v/>
      </c>
      <c r="C42" s="5" t="str">
        <f>""</f>
        <v/>
      </c>
      <c r="D42" s="5" t="str">
        <f>""</f>
        <v/>
      </c>
      <c r="E42" s="5" t="str">
        <f>""</f>
        <v/>
      </c>
      <c r="F42" s="5" t="str">
        <f>""</f>
        <v/>
      </c>
      <c r="G42" s="6" t="str">
        <f>"JUST NORTH OF FORKED ISLAND BRIDGE  TREE ACROSS THE ROAD WAY "</f>
        <v xml:space="preserve">JUST NORTH OF FORKED ISLAND BRIDGE  TREE ACROSS THE ROAD WAY </v>
      </c>
      <c r="H42" s="5" t="str">
        <f>"8/27/2020 7:05:23 AM"</f>
        <v>8/27/2020 7:05:23 AM</v>
      </c>
      <c r="I42" s="6" t="str">
        <f>"Trees-Total Blockage;Tree In Roadway;Large Tree: Greater than 6 inch diameter Large Equipment Needed"</f>
        <v>Trees-Total Blockage;Tree In Roadway;Large Tree: Greater than 6 inch diameter Large Equipment Needed</v>
      </c>
    </row>
    <row r="43" spans="1:9" x14ac:dyDescent="0.25">
      <c r="A43" s="5" t="str">
        <f>"Lionel Rd"</f>
        <v>Lionel Rd</v>
      </c>
      <c r="B43" s="5" t="str">
        <f>""</f>
        <v/>
      </c>
      <c r="C43" s="5" t="str">
        <f>""</f>
        <v/>
      </c>
      <c r="D43" s="5" t="str">
        <f>""</f>
        <v/>
      </c>
      <c r="E43" s="5" t="str">
        <f>""</f>
        <v/>
      </c>
      <c r="F43" s="5" t="str">
        <f>""</f>
        <v/>
      </c>
      <c r="G43" s="6" t="str">
        <f>""</f>
        <v/>
      </c>
      <c r="H43" s="5" t="str">
        <f>"8/27/2020 5:29:54 AM"</f>
        <v>8/27/2020 5:29:54 AM</v>
      </c>
      <c r="I43" s="6" t="str">
        <f>"Utility Pole;Leaning into roadway traffic hazard;#"</f>
        <v>Utility Pole;Leaning into roadway traffic hazard;#</v>
      </c>
    </row>
    <row r="44" spans="1:9" x14ac:dyDescent="0.25">
      <c r="A44" s="5" t="str">
        <f>"Lyndale loop"</f>
        <v>Lyndale loop</v>
      </c>
      <c r="B44" s="5" t="str">
        <f>""</f>
        <v/>
      </c>
      <c r="C44" s="5" t="str">
        <f>""</f>
        <v/>
      </c>
      <c r="D44" s="5" t="str">
        <f>""</f>
        <v/>
      </c>
      <c r="E44" s="5" t="str">
        <f>""</f>
        <v/>
      </c>
      <c r="F44" s="5" t="str">
        <f>""</f>
        <v/>
      </c>
      <c r="G44" s="6" t="str">
        <f>""</f>
        <v/>
      </c>
      <c r="H44" s="5" t="str">
        <f>"8/27/2020 5:16:10 AM"</f>
        <v>8/27/2020 5:16:10 AM</v>
      </c>
      <c r="I44" s="6" t="str">
        <f>"Wires-Road Blocked;Powerline;Unknown"</f>
        <v>Wires-Road Blocked;Powerline;Unknown</v>
      </c>
    </row>
    <row r="45" spans="1:9" x14ac:dyDescent="0.25">
      <c r="A45" s="5" t="str">
        <f>"Lyndale loop"</f>
        <v>Lyndale loop</v>
      </c>
      <c r="B45" s="5" t="str">
        <f>""</f>
        <v/>
      </c>
      <c r="C45" s="5" t="str">
        <f>""</f>
        <v/>
      </c>
      <c r="D45" s="5" t="str">
        <f>""</f>
        <v/>
      </c>
      <c r="E45" s="5" t="str">
        <f>""</f>
        <v/>
      </c>
      <c r="F45" s="5" t="str">
        <f>""</f>
        <v/>
      </c>
      <c r="G45" s="6" t="str">
        <f>""</f>
        <v/>
      </c>
      <c r="H45" s="5" t="str">
        <f>"8/27/2020 5:16:24 AM"</f>
        <v>8/27/2020 5:16:24 AM</v>
      </c>
      <c r="I45" s="6" t="str">
        <f>"Wires-Road Blocked;Powerline;Unknown"</f>
        <v>Wires-Road Blocked;Powerline;Unknown</v>
      </c>
    </row>
    <row r="46" spans="1:9" ht="30" x14ac:dyDescent="0.25">
      <c r="A46" s="5" t="str">
        <f>"Pleasant Road"</f>
        <v>Pleasant Road</v>
      </c>
      <c r="B46" s="5" t="str">
        <f>""</f>
        <v/>
      </c>
      <c r="C46" s="5" t="str">
        <f>""</f>
        <v/>
      </c>
      <c r="D46" s="5" t="str">
        <f>""</f>
        <v/>
      </c>
      <c r="E46" s="5" t="str">
        <f>""</f>
        <v/>
      </c>
      <c r="F46" s="5" t="str">
        <f>""</f>
        <v/>
      </c>
      <c r="G46" s="6" t="str">
        <f>"Pleasant at Audubon Road"</f>
        <v>Pleasant at Audubon Road</v>
      </c>
      <c r="H46" s="5" t="str">
        <f>"8/27/2020 6:53:30 AM"</f>
        <v>8/27/2020 6:53:30 AM</v>
      </c>
      <c r="I46" s="6" t="str">
        <f>"Trees-Total Blockage;Tree In Roadway;Large Tree: Greater than 6 inch diameter Large Equipment Needed"</f>
        <v>Trees-Total Blockage;Tree In Roadway;Large Tree: Greater than 6 inch diameter Large Equipment Needed</v>
      </c>
    </row>
    <row r="47" spans="1:9" ht="30" x14ac:dyDescent="0.25">
      <c r="A47" s="5" t="str">
        <f>"Hwy 82 South"</f>
        <v>Hwy 82 South</v>
      </c>
      <c r="B47" s="5" t="str">
        <f>""</f>
        <v/>
      </c>
      <c r="C47" s="5" t="str">
        <f>""</f>
        <v/>
      </c>
      <c r="D47" s="5" t="str">
        <f>""</f>
        <v/>
      </c>
      <c r="E47" s="5" t="str">
        <f>""</f>
        <v/>
      </c>
      <c r="F47" s="5" t="str">
        <f>""</f>
        <v/>
      </c>
      <c r="G47" s="6" t="str">
        <f>"south of Lil Praire half way down before Marina Road"</f>
        <v>south of Lil Praire half way down before Marina Road</v>
      </c>
      <c r="H47" s="5" t="str">
        <f>"8/27/2020 6:59:19 AM"</f>
        <v>8/27/2020 6:59:19 AM</v>
      </c>
      <c r="I47" s="6" t="str">
        <f>"Utility Pole;Leaning into roadway traffic hazard;#"</f>
        <v>Utility Pole;Leaning into roadway traffic hazard;#</v>
      </c>
    </row>
    <row r="48" spans="1:9" x14ac:dyDescent="0.25">
      <c r="A48" s="5" t="str">
        <f>"hwy 82 west"</f>
        <v>hwy 82 west</v>
      </c>
      <c r="B48" s="5" t="str">
        <f>".8"</f>
        <v>.8</v>
      </c>
      <c r="C48" s="5" t="str">
        <f>"hwy 3147"</f>
        <v>hwy 3147</v>
      </c>
      <c r="D48" s="5" t="str">
        <f>"W         "</f>
        <v xml:space="preserve">W         </v>
      </c>
      <c r="E48" s="5" t="str">
        <f>""</f>
        <v/>
      </c>
      <c r="F48" s="5" t="str">
        <f>""</f>
        <v/>
      </c>
      <c r="G48" s="6" t="str">
        <f>"power line on the road"</f>
        <v>power line on the road</v>
      </c>
      <c r="H48" s="5" t="str">
        <f>"8/27/2020 7:03:56 AM"</f>
        <v>8/27/2020 7:03:56 AM</v>
      </c>
      <c r="I48" s="6" t="str">
        <f>"Wires-Road Blocked;Powerline;Slemco"</f>
        <v>Wires-Road Blocked;Powerline;Slemco</v>
      </c>
    </row>
    <row r="49" spans="1:9" x14ac:dyDescent="0.25">
      <c r="A49" s="5"/>
      <c r="B49" s="5"/>
      <c r="C49" s="5"/>
      <c r="D49" s="5"/>
      <c r="E49" s="5"/>
      <c r="F49" s="5"/>
      <c r="G49" s="6"/>
      <c r="H49" s="5"/>
      <c r="I49" s="6"/>
    </row>
  </sheetData>
  <pageMargins left="0.7" right="0.7" top="0.75" bottom="0.75" header="0.3" footer="0.3"/>
  <pageSetup paperSize="3" scale="97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Hazard</vt:lpstr>
      <vt:lpstr>Hazard!Print_Area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Guidry</dc:creator>
  <cp:lastModifiedBy>User</cp:lastModifiedBy>
  <cp:lastPrinted>2020-08-27T12:40:31Z</cp:lastPrinted>
  <dcterms:created xsi:type="dcterms:W3CDTF">2020-08-27T12:09:51Z</dcterms:created>
  <dcterms:modified xsi:type="dcterms:W3CDTF">2020-08-27T12:43:59Z</dcterms:modified>
</cp:coreProperties>
</file>